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40\"/>
    </mc:Choice>
  </mc:AlternateContent>
  <xr:revisionPtr revIDLastSave="0" documentId="13_ncr:1_{37AE9CBB-441C-4094-8AD0-4205C7D7F843}" xr6:coauthVersionLast="47" xr6:coauthVersionMax="47" xr10:uidLastSave="{00000000-0000-0000-0000-000000000000}"/>
  <bookViews>
    <workbookView xWindow="0" yWindow="2016" windowWidth="17652" windowHeight="11280" tabRatio="796" activeTab="4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27-02-01" sheetId="6" r:id="rId6"/>
    <sheet name="ОСР 27-09-01" sheetId="7" r:id="rId7"/>
    <sheet name="ОСР 27-12-01" sheetId="8" r:id="rId8"/>
    <sheet name="ОСР 6-07-01" sheetId="9" r:id="rId9"/>
    <sheet name="ОСР 6-12-01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" i="1" l="1"/>
  <c r="C36" i="1"/>
  <c r="C35" i="1"/>
  <c r="C29" i="1"/>
  <c r="I38" i="1"/>
  <c r="I37" i="1"/>
  <c r="I36" i="1"/>
  <c r="C38" i="1"/>
  <c r="I35" i="1"/>
  <c r="I34" i="1"/>
  <c r="C30" i="1"/>
  <c r="G71" i="2"/>
  <c r="G72" i="2" s="1"/>
  <c r="G74" i="2" s="1"/>
  <c r="G75" i="2" s="1"/>
  <c r="G76" i="2" s="1"/>
  <c r="F71" i="2"/>
  <c r="F72" i="2" s="1"/>
  <c r="F74" i="2" s="1"/>
  <c r="F75" i="2" s="1"/>
  <c r="F76" i="2" s="1"/>
  <c r="E71" i="2"/>
  <c r="E72" i="2" s="1"/>
  <c r="E74" i="2" s="1"/>
  <c r="E75" i="2" s="1"/>
  <c r="E76" i="2" s="1"/>
  <c r="G70" i="2"/>
  <c r="F70" i="2"/>
  <c r="E70" i="2"/>
  <c r="D70" i="2"/>
  <c r="D71" i="2" s="1"/>
  <c r="G61" i="2"/>
  <c r="F61" i="2"/>
  <c r="E61" i="2"/>
  <c r="D61" i="2"/>
  <c r="H61" i="2" s="1"/>
  <c r="H60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C31" i="1" l="1"/>
  <c r="C32" i="1"/>
  <c r="C39" i="1"/>
  <c r="C40" i="1"/>
  <c r="C42" i="1" s="1"/>
  <c r="H71" i="2"/>
  <c r="D72" i="2"/>
  <c r="H70" i="2"/>
  <c r="D74" i="2" l="1"/>
  <c r="H72" i="2"/>
  <c r="D75" i="2" l="1"/>
  <c r="H74" i="2"/>
  <c r="H75" i="2" l="1"/>
  <c r="D76" i="2"/>
  <c r="H76" i="2" s="1"/>
</calcChain>
</file>

<file path=xl/sharedStrings.xml><?xml version="1.0" encoding="utf-8"?>
<sst xmlns="http://schemas.openxmlformats.org/spreadsheetml/2006/main" count="412" uniqueCount="177">
  <si>
    <t>СВОДКА ЗАТРАТ</t>
  </si>
  <si>
    <t>P_0540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</si>
  <si>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</si>
  <si>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</si>
  <si>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</si>
  <si>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</si>
  <si>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</si>
  <si>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</si>
  <si>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</si>
  <si>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</si>
  <si>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</si>
  <si>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</si>
  <si>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</si>
  <si>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</si>
  <si>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</si>
  <si>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</si>
  <si>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</si>
  <si>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</si>
  <si>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</si>
  <si>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</si>
  <si>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</si>
  <si>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</si>
  <si>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</si>
  <si>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</si>
  <si>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</si>
  <si>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</si>
  <si>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</si>
  <si>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</si>
  <si>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</si>
  <si>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</si>
  <si>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</si>
  <si>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</si>
  <si>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</si>
  <si>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</si>
  <si>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</si>
  <si>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</si>
  <si>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</si>
  <si>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</si>
  <si>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</si>
  <si>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</si>
  <si>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</si>
  <si>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</si>
  <si>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</si>
  <si>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</si>
  <si>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</si>
  <si>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</si>
  <si>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</si>
  <si>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</si>
  <si>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</si>
  <si>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</si>
  <si>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</si>
  <si>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</si>
  <si>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</si>
  <si>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ОСР-27-09-01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</si>
  <si>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</si>
  <si>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</si>
  <si>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</si>
  <si>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</si>
  <si>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</si>
  <si>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</si>
  <si>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</si>
  <si>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</si>
  <si>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</si>
  <si>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</si>
  <si>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</si>
  <si>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</si>
  <si>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</si>
  <si>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</si>
  <si>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</si>
  <si>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</si>
  <si>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</si>
  <si>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</si>
  <si>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</si>
  <si>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</si>
  <si>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</si>
  <si>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</si>
  <si>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</si>
  <si>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</si>
  <si>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№1</t>
  </si>
  <si>
    <t>Смета № 1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</si>
  <si>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</si>
  <si>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</si>
  <si>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</si>
  <si>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</si>
  <si>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</si>
  <si>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</si>
  <si>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</si>
  <si>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</si>
  <si>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</si>
  <si>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</si>
  <si>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</si>
  <si>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</si>
  <si>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</si>
  <si>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</si>
  <si>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</si>
  <si>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</si>
  <si>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</si>
  <si>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</si>
  <si>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</si>
  <si>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</si>
  <si>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</si>
  <si>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</si>
  <si>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</si>
  <si>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</si>
  <si>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</si>
  <si>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</si>
  <si>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</si>
  <si>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</si>
  <si>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</si>
  <si>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</si>
  <si>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</si>
  <si>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</si>
  <si>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</si>
  <si>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</si>
  <si>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</si>
  <si>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</si>
  <si>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</si>
  <si>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</si>
  <si>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</si>
  <si>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</si>
  <si>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КЛ-0,4 кВ от КТП Сок 306/250кВА" Красноярский район Самарская область</t>
  </si>
  <si>
    <t>ГНБ трубой 110</t>
  </si>
  <si>
    <t>ОСР 518-09-01</t>
  </si>
  <si>
    <t>ОСР 27-09-01</t>
  </si>
  <si>
    <t>Реконструкция КЛ одноцепная</t>
  </si>
  <si>
    <t>ОСР 518-12-01</t>
  </si>
  <si>
    <t>ОСР 27-02-01</t>
  </si>
  <si>
    <t>ОСР 27-12-01</t>
  </si>
  <si>
    <t>ОСР 6-12-01</t>
  </si>
  <si>
    <t>км2</t>
  </si>
  <si>
    <t>"Реконструкция КВЛ-6кВ Ф-16 ЦРП-6-КТП-178" г.о. Новокуйбышевск Самарская область</t>
  </si>
  <si>
    <t>Восстановление дорожного покрытия при прокладке кабельной линии (м.б вкл в любую КЛ)</t>
  </si>
  <si>
    <t>ОСР 6-07-01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</si>
  <si>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</si>
  <si>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</si>
  <si>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</si>
  <si>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</si>
  <si>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</si>
  <si>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</si>
  <si>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</si>
  <si>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</si>
  <si>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</si>
  <si>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</si>
  <si>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</si>
  <si>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</si>
  <si>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</si>
  <si>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</si>
  <si>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</si>
  <si>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Труба полиэтиленовая толстостенная гладкая 110*8,1мм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</si>
  <si>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</si>
  <si>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</si>
  <si>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</si>
  <si>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</si>
  <si>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</si>
  <si>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</si>
  <si>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</si>
  <si>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</si>
  <si>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</si>
  <si>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</si>
  <si>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</si>
  <si>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</si>
  <si>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</si>
  <si>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</si>
  <si>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</si>
  <si>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Кабель силовой с алюминиевыми жилами АПвПу 3х120мк</t>
  </si>
  <si>
    <t>ФСБЦ-21.1.07.02-1164</t>
  </si>
  <si>
    <t>ФСБЦ-24.3.02.02-0004</t>
  </si>
  <si>
    <t>Повышение надежности электроснабжения г. Новокуйбышевска по ул. Фрунзе Реконструкция КЛ-6 кВ от ТП-2 до ТП-32 (протяженностью 0,31 км)</t>
  </si>
  <si>
    <t>Повышение надежности электроснабжения г. Новокуйбышевска по ул. Фрунзе Реконструкция КЛ-6 кВ от ТП-2 до ТП-32 (протяженностью 0,31 км)</t>
  </si>
  <si>
    <t>Повышение надежности электроснабжения г. Новокуйбышевска по ул. Фрунзе Реконструкция КЛ-6 кВ от ТП-2 до ТП-32 (протяженностью 0,31 км)</t>
  </si>
  <si>
    <t>Повышение надежности электроснабжения г. Новокуйбышевска по ул. Фрунзе Реконструкция КЛ-6 кВ от ТП-2 до ТП-32 (протяженностью 0,31 км)</t>
  </si>
  <si>
    <t>Повышение надежности электроснабжения г. Новокуйбышевска по ул. Фрунзе Реконструкция КЛ-6 кВ от ТП-2 до ТП-32 (протяженностью 0,31 км)</t>
  </si>
  <si>
    <t>Повышение надежности электроснабжения г. Новокуйбышевска по ул. Фрунзе Реконструкция КЛ-6 кВ от ТП-2 до ТП-32 (протяженностью 0,31 км)</t>
  </si>
  <si>
    <t>Повышение надежности электроснабжения г. Новокуйбышевска по ул. Фрунзе Реконструкция КЛ-6 кВ от ТП-2 до ТП-32 (протяженностью 0,31 км)</t>
  </si>
  <si>
    <t>Повышение надежности электроснабжения г. Новокуйбышевска по ул. Фрунзе Реконструкция КЛ-6 кВ от ТП-2 до ТП-32 (протяженностью 0,31 км)</t>
  </si>
  <si>
    <t>Повышение надежности электроснабжения г. Новокуйбышевска по ул. Фрунзе Реконструкция КЛ-6 кВ от ТП-2 до ТП-32 (протяженностью 0,31 км)</t>
  </si>
  <si>
    <t>Повышение надежности электроснабжения г. Новокуйбышевска по ул. Фрунзе Реконструкция КЛ-6 кВ от ТП-2 до ТП-32 (протяженностью 0,31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</si>
</sst>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D777374-5CB9-4D3F-8018-8594C24AB7A2}"/>
    <cellStyle name="Обычный" xfId="0" builtinId="0"/>
    <cellStyle name="Обычный 2" xfId="4" xr:uid="{4DB46524-479A-427A-B993-11978699F62B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B19" zoomScale="90" zoomScaleNormal="90" workbookViewId="0">
      <selection activeCell="C42" sqref="C42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6.33203125" customWidth="1"/>
    <col min="7" max="8" width="12" customWidth="1"/>
    <col min="9" max="9" width="14.88671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167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149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150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151</v>
      </c>
      <c r="C26" s="54"/>
      <c r="D26" s="51"/>
      <c r="E26" s="51"/>
      <c r="F26" s="51"/>
      <c r="G26" s="52"/>
      <c r="H26" s="52" t="s">
        <v>152</v>
      </c>
      <c r="I26" s="52"/>
    </row>
    <row r="27" spans="1:9" ht="25.5" customHeight="1" x14ac:dyDescent="0.3">
      <c r="A27" s="55" t="s">
        <v>6</v>
      </c>
      <c r="B27" s="53" t="s">
        <v>153</v>
      </c>
      <c r="C27" s="56">
        <v>0</v>
      </c>
      <c r="D27" s="57"/>
      <c r="E27" s="57"/>
      <c r="F27" s="57"/>
      <c r="G27" s="58" t="s">
        <v>154</v>
      </c>
      <c r="H27" s="58" t="s">
        <v>155</v>
      </c>
      <c r="I27" s="58" t="s">
        <v>156</v>
      </c>
    </row>
    <row r="28" spans="1:9" ht="16.95" customHeight="1" x14ac:dyDescent="0.3">
      <c r="A28" s="55" t="s">
        <v>7</v>
      </c>
      <c r="B28" s="53" t="s">
        <v>157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158</v>
      </c>
      <c r="C29" s="62">
        <f>ССР!G67*1.2</f>
        <v>828.33657027615607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828.33657027615607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159</v>
      </c>
      <c r="C31" s="62">
        <f>C30-ROUND(C30/1.2,5)</f>
        <v>138.05609027615606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160</v>
      </c>
      <c r="C32" s="67">
        <f>C30*I35</f>
        <v>916.58297482508829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161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151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153</v>
      </c>
      <c r="C35" s="76">
        <f>ССР!D76+ССР!E76</f>
        <v>7465.7280601372368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157</v>
      </c>
      <c r="C36" s="76">
        <f>ССР!F76</f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158</v>
      </c>
      <c r="C37" s="76">
        <f>(ССР!G72-ССР!G67)*1.2</f>
        <v>219.89061916283416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7685.6186793000707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159</v>
      </c>
      <c r="C39" s="62">
        <f>C38-ROUND(C38/1.2,5)</f>
        <v>1280.9364493000703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160</v>
      </c>
      <c r="C40" s="77">
        <f>C38*I36</f>
        <v>8915.2584882264509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162</v>
      </c>
      <c r="C42" s="103">
        <f>C40+C32</f>
        <v>9831.8414630515399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163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176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65</v>
      </c>
      <c r="D13" s="19">
        <v>0</v>
      </c>
      <c r="E13" s="19">
        <v>0</v>
      </c>
      <c r="F13" s="19">
        <v>0</v>
      </c>
      <c r="G13" s="19">
        <v>237.26506916891</v>
      </c>
      <c r="H13" s="19">
        <v>237.26506916891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237.26506916891</v>
      </c>
      <c r="H14" s="19">
        <v>237.26506916891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zoomScale="75" zoomScaleNormal="87" workbookViewId="0">
      <selection activeCell="H3" sqref="H3:H81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106</v>
      </c>
      <c r="B1" s="37" t="s">
        <v>107</v>
      </c>
      <c r="C1" s="37" t="s">
        <v>108</v>
      </c>
      <c r="D1" s="37" t="s">
        <v>109</v>
      </c>
      <c r="E1" s="37" t="s">
        <v>110</v>
      </c>
      <c r="F1" s="37" t="s">
        <v>111</v>
      </c>
      <c r="G1" s="37" t="s">
        <v>112</v>
      </c>
      <c r="H1" s="37" t="s">
        <v>113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84</v>
      </c>
      <c r="B3" s="94"/>
      <c r="C3" s="45"/>
      <c r="D3" s="43">
        <v>3356.6117647059</v>
      </c>
      <c r="E3" s="41"/>
      <c r="F3" s="41"/>
      <c r="G3" s="41"/>
      <c r="H3" s="48"/>
    </row>
    <row r="4" spans="1:8" x14ac:dyDescent="0.3">
      <c r="A4" s="95" t="s">
        <v>114</v>
      </c>
      <c r="B4" s="42" t="s">
        <v>115</v>
      </c>
      <c r="C4" s="45"/>
      <c r="D4" s="43">
        <v>3149.9294117647</v>
      </c>
      <c r="E4" s="41"/>
      <c r="F4" s="41"/>
      <c r="G4" s="41"/>
      <c r="H4" s="48"/>
    </row>
    <row r="5" spans="1:8" x14ac:dyDescent="0.3">
      <c r="A5" s="95"/>
      <c r="B5" s="42" t="s">
        <v>116</v>
      </c>
      <c r="C5" s="37"/>
      <c r="D5" s="43">
        <v>206.68235294118</v>
      </c>
      <c r="E5" s="41"/>
      <c r="F5" s="41"/>
      <c r="G5" s="41"/>
      <c r="H5" s="47"/>
    </row>
    <row r="6" spans="1:8" x14ac:dyDescent="0.3">
      <c r="A6" s="96"/>
      <c r="B6" s="42" t="s">
        <v>117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118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87</v>
      </c>
      <c r="B8" s="98"/>
      <c r="C8" s="95" t="s">
        <v>121</v>
      </c>
      <c r="D8" s="44">
        <v>3356.6117647059</v>
      </c>
      <c r="E8" s="41">
        <v>0.08</v>
      </c>
      <c r="F8" s="41" t="s">
        <v>119</v>
      </c>
      <c r="G8" s="44">
        <v>41957.647058823997</v>
      </c>
      <c r="H8" s="47"/>
    </row>
    <row r="9" spans="1:8" x14ac:dyDescent="0.3">
      <c r="A9" s="99">
        <v>1</v>
      </c>
      <c r="B9" s="42" t="s">
        <v>115</v>
      </c>
      <c r="C9" s="95"/>
      <c r="D9" s="44">
        <v>3149.9294117647</v>
      </c>
      <c r="E9" s="41"/>
      <c r="F9" s="41"/>
      <c r="G9" s="41"/>
      <c r="H9" s="96" t="s">
        <v>120</v>
      </c>
    </row>
    <row r="10" spans="1:8" x14ac:dyDescent="0.3">
      <c r="A10" s="95"/>
      <c r="B10" s="42" t="s">
        <v>116</v>
      </c>
      <c r="C10" s="95"/>
      <c r="D10" s="44">
        <v>206.68235294118</v>
      </c>
      <c r="E10" s="41"/>
      <c r="F10" s="41"/>
      <c r="G10" s="41"/>
      <c r="H10" s="96"/>
    </row>
    <row r="11" spans="1:8" x14ac:dyDescent="0.3">
      <c r="A11" s="95"/>
      <c r="B11" s="42" t="s">
        <v>117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118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54</v>
      </c>
      <c r="B13" s="94"/>
      <c r="C13" s="37"/>
      <c r="D13" s="43">
        <v>11.927361733458</v>
      </c>
      <c r="E13" s="41"/>
      <c r="F13" s="41"/>
      <c r="G13" s="41"/>
      <c r="H13" s="47"/>
    </row>
    <row r="14" spans="1:8" x14ac:dyDescent="0.3">
      <c r="A14" s="95" t="s">
        <v>122</v>
      </c>
      <c r="B14" s="42" t="s">
        <v>115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116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117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118</v>
      </c>
      <c r="C17" s="37"/>
      <c r="D17" s="43">
        <v>4.6705882352941002</v>
      </c>
      <c r="E17" s="41"/>
      <c r="F17" s="41"/>
      <c r="G17" s="41"/>
      <c r="H17" s="47"/>
    </row>
    <row r="18" spans="1:8" x14ac:dyDescent="0.3">
      <c r="A18" s="97" t="s">
        <v>91</v>
      </c>
      <c r="B18" s="98"/>
      <c r="C18" s="95" t="s">
        <v>121</v>
      </c>
      <c r="D18" s="44">
        <v>4.6705882352941002</v>
      </c>
      <c r="E18" s="41">
        <v>0.08</v>
      </c>
      <c r="F18" s="41" t="s">
        <v>119</v>
      </c>
      <c r="G18" s="44">
        <v>58.382352941176002</v>
      </c>
      <c r="H18" s="47"/>
    </row>
    <row r="19" spans="1:8" x14ac:dyDescent="0.3">
      <c r="A19" s="99">
        <v>1</v>
      </c>
      <c r="B19" s="42" t="s">
        <v>115</v>
      </c>
      <c r="C19" s="95"/>
      <c r="D19" s="44">
        <v>0</v>
      </c>
      <c r="E19" s="41"/>
      <c r="F19" s="41"/>
      <c r="G19" s="41"/>
      <c r="H19" s="96" t="s">
        <v>120</v>
      </c>
    </row>
    <row r="20" spans="1:8" x14ac:dyDescent="0.3">
      <c r="A20" s="95"/>
      <c r="B20" s="42" t="s">
        <v>116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117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118</v>
      </c>
      <c r="C22" s="95"/>
      <c r="D22" s="44">
        <v>4.6705882352941002</v>
      </c>
      <c r="E22" s="41"/>
      <c r="F22" s="41"/>
      <c r="G22" s="41"/>
      <c r="H22" s="96"/>
    </row>
    <row r="23" spans="1:8" x14ac:dyDescent="0.3">
      <c r="A23" s="95" t="s">
        <v>123</v>
      </c>
      <c r="B23" s="42" t="s">
        <v>115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5"/>
      <c r="B24" s="42" t="s">
        <v>116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117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118</v>
      </c>
      <c r="C26" s="37"/>
      <c r="D26" s="43">
        <v>11.927361733458</v>
      </c>
      <c r="E26" s="41"/>
      <c r="F26" s="41"/>
      <c r="G26" s="41"/>
      <c r="H26" s="47"/>
    </row>
    <row r="27" spans="1:8" x14ac:dyDescent="0.3">
      <c r="A27" s="97" t="s">
        <v>99</v>
      </c>
      <c r="B27" s="98"/>
      <c r="C27" s="95" t="s">
        <v>124</v>
      </c>
      <c r="D27" s="44">
        <v>7.2567734981644003</v>
      </c>
      <c r="E27" s="41">
        <v>0.24</v>
      </c>
      <c r="F27" s="41" t="s">
        <v>119</v>
      </c>
      <c r="G27" s="44">
        <v>30.236556242351998</v>
      </c>
      <c r="H27" s="47"/>
    </row>
    <row r="28" spans="1:8" x14ac:dyDescent="0.3">
      <c r="A28" s="99">
        <v>1</v>
      </c>
      <c r="B28" s="42" t="s">
        <v>115</v>
      </c>
      <c r="C28" s="95"/>
      <c r="D28" s="44">
        <v>0</v>
      </c>
      <c r="E28" s="41"/>
      <c r="F28" s="41"/>
      <c r="G28" s="41"/>
      <c r="H28" s="96" t="s">
        <v>27</v>
      </c>
    </row>
    <row r="29" spans="1:8" x14ac:dyDescent="0.3">
      <c r="A29" s="95"/>
      <c r="B29" s="42" t="s">
        <v>116</v>
      </c>
      <c r="C29" s="95"/>
      <c r="D29" s="44">
        <v>0</v>
      </c>
      <c r="E29" s="41"/>
      <c r="F29" s="41"/>
      <c r="G29" s="41"/>
      <c r="H29" s="96"/>
    </row>
    <row r="30" spans="1:8" x14ac:dyDescent="0.3">
      <c r="A30" s="95"/>
      <c r="B30" s="42" t="s">
        <v>117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118</v>
      </c>
      <c r="C31" s="95"/>
      <c r="D31" s="44">
        <v>7.2567734981644003</v>
      </c>
      <c r="E31" s="41"/>
      <c r="F31" s="41"/>
      <c r="G31" s="41"/>
      <c r="H31" s="96"/>
    </row>
    <row r="32" spans="1:8" ht="24.6" x14ac:dyDescent="0.3">
      <c r="A32" s="100" t="s">
        <v>93</v>
      </c>
      <c r="B32" s="94"/>
      <c r="C32" s="37"/>
      <c r="D32" s="43">
        <v>315.45274594193</v>
      </c>
      <c r="E32" s="41"/>
      <c r="F32" s="41"/>
      <c r="G32" s="41"/>
      <c r="H32" s="47"/>
    </row>
    <row r="33" spans="1:8" x14ac:dyDescent="0.3">
      <c r="A33" s="95" t="s">
        <v>125</v>
      </c>
      <c r="B33" s="42" t="s">
        <v>115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116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117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118</v>
      </c>
      <c r="C36" s="37"/>
      <c r="D36" s="43">
        <v>315.45274594193</v>
      </c>
      <c r="E36" s="41"/>
      <c r="F36" s="41"/>
      <c r="G36" s="41"/>
      <c r="H36" s="47"/>
    </row>
    <row r="37" spans="1:8" x14ac:dyDescent="0.3">
      <c r="A37" s="97" t="s">
        <v>93</v>
      </c>
      <c r="B37" s="98"/>
      <c r="C37" s="95" t="s">
        <v>121</v>
      </c>
      <c r="D37" s="44">
        <v>315.45274594193</v>
      </c>
      <c r="E37" s="41">
        <v>0.08</v>
      </c>
      <c r="F37" s="41" t="s">
        <v>119</v>
      </c>
      <c r="G37" s="44">
        <v>3943.1593242741001</v>
      </c>
      <c r="H37" s="47"/>
    </row>
    <row r="38" spans="1:8" x14ac:dyDescent="0.3">
      <c r="A38" s="99">
        <v>1</v>
      </c>
      <c r="B38" s="42" t="s">
        <v>115</v>
      </c>
      <c r="C38" s="95"/>
      <c r="D38" s="44">
        <v>0</v>
      </c>
      <c r="E38" s="41"/>
      <c r="F38" s="41"/>
      <c r="G38" s="41"/>
      <c r="H38" s="96" t="s">
        <v>120</v>
      </c>
    </row>
    <row r="39" spans="1:8" x14ac:dyDescent="0.3">
      <c r="A39" s="95"/>
      <c r="B39" s="42" t="s">
        <v>116</v>
      </c>
      <c r="C39" s="95"/>
      <c r="D39" s="44">
        <v>0</v>
      </c>
      <c r="E39" s="41"/>
      <c r="F39" s="41"/>
      <c r="G39" s="41"/>
      <c r="H39" s="96"/>
    </row>
    <row r="40" spans="1:8" x14ac:dyDescent="0.3">
      <c r="A40" s="95"/>
      <c r="B40" s="42" t="s">
        <v>117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118</v>
      </c>
      <c r="C41" s="95"/>
      <c r="D41" s="44">
        <v>315.45274594193</v>
      </c>
      <c r="E41" s="41"/>
      <c r="F41" s="41"/>
      <c r="G41" s="41"/>
      <c r="H41" s="96"/>
    </row>
    <row r="42" spans="1:8" ht="24.6" x14ac:dyDescent="0.3">
      <c r="A42" s="100" t="s">
        <v>27</v>
      </c>
      <c r="B42" s="94"/>
      <c r="C42" s="37"/>
      <c r="D42" s="43">
        <v>2386.5617342441001</v>
      </c>
      <c r="E42" s="41"/>
      <c r="F42" s="41"/>
      <c r="G42" s="41"/>
      <c r="H42" s="47"/>
    </row>
    <row r="43" spans="1:8" x14ac:dyDescent="0.3">
      <c r="A43" s="95" t="s">
        <v>126</v>
      </c>
      <c r="B43" s="42" t="s">
        <v>115</v>
      </c>
      <c r="C43" s="37"/>
      <c r="D43" s="43">
        <v>2234.3962649544001</v>
      </c>
      <c r="E43" s="41"/>
      <c r="F43" s="41"/>
      <c r="G43" s="41"/>
      <c r="H43" s="47"/>
    </row>
    <row r="44" spans="1:8" x14ac:dyDescent="0.3">
      <c r="A44" s="95"/>
      <c r="B44" s="42" t="s">
        <v>116</v>
      </c>
      <c r="C44" s="37"/>
      <c r="D44" s="43">
        <v>152.16546928963999</v>
      </c>
      <c r="E44" s="41"/>
      <c r="F44" s="41"/>
      <c r="G44" s="41"/>
      <c r="H44" s="47"/>
    </row>
    <row r="45" spans="1:8" x14ac:dyDescent="0.3">
      <c r="A45" s="95"/>
      <c r="B45" s="42" t="s">
        <v>117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5"/>
      <c r="B46" s="42" t="s">
        <v>118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7" t="s">
        <v>97</v>
      </c>
      <c r="B47" s="98"/>
      <c r="C47" s="95" t="s">
        <v>124</v>
      </c>
      <c r="D47" s="44">
        <v>2386.5617342441001</v>
      </c>
      <c r="E47" s="41">
        <v>0.24</v>
      </c>
      <c r="F47" s="41" t="s">
        <v>119</v>
      </c>
      <c r="G47" s="44">
        <v>9944.007226017</v>
      </c>
      <c r="H47" s="47"/>
    </row>
    <row r="48" spans="1:8" x14ac:dyDescent="0.3">
      <c r="A48" s="99">
        <v>1</v>
      </c>
      <c r="B48" s="42" t="s">
        <v>115</v>
      </c>
      <c r="C48" s="95"/>
      <c r="D48" s="44">
        <v>2234.3962649544001</v>
      </c>
      <c r="E48" s="41"/>
      <c r="F48" s="41"/>
      <c r="G48" s="41"/>
      <c r="H48" s="96" t="s">
        <v>27</v>
      </c>
    </row>
    <row r="49" spans="1:8" x14ac:dyDescent="0.3">
      <c r="A49" s="95"/>
      <c r="B49" s="42" t="s">
        <v>116</v>
      </c>
      <c r="C49" s="95"/>
      <c r="D49" s="44">
        <v>152.16546928963999</v>
      </c>
      <c r="E49" s="41"/>
      <c r="F49" s="41"/>
      <c r="G49" s="41"/>
      <c r="H49" s="96"/>
    </row>
    <row r="50" spans="1:8" x14ac:dyDescent="0.3">
      <c r="A50" s="95"/>
      <c r="B50" s="42" t="s">
        <v>117</v>
      </c>
      <c r="C50" s="95"/>
      <c r="D50" s="44">
        <v>0</v>
      </c>
      <c r="E50" s="41"/>
      <c r="F50" s="41"/>
      <c r="G50" s="41"/>
      <c r="H50" s="96"/>
    </row>
    <row r="51" spans="1:8" x14ac:dyDescent="0.3">
      <c r="A51" s="95"/>
      <c r="B51" s="42" t="s">
        <v>118</v>
      </c>
      <c r="C51" s="95"/>
      <c r="D51" s="44">
        <v>0</v>
      </c>
      <c r="E51" s="41"/>
      <c r="F51" s="41"/>
      <c r="G51" s="41"/>
      <c r="H51" s="96"/>
    </row>
    <row r="52" spans="1:8" ht="24.6" x14ac:dyDescent="0.3">
      <c r="A52" s="100" t="s">
        <v>65</v>
      </c>
      <c r="B52" s="94"/>
      <c r="C52" s="37"/>
      <c r="D52" s="43">
        <v>374.82772928819998</v>
      </c>
      <c r="E52" s="41"/>
      <c r="F52" s="41"/>
      <c r="G52" s="41"/>
      <c r="H52" s="47"/>
    </row>
    <row r="53" spans="1:8" x14ac:dyDescent="0.3">
      <c r="A53" s="95" t="s">
        <v>127</v>
      </c>
      <c r="B53" s="42" t="s">
        <v>115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5"/>
      <c r="B54" s="42" t="s">
        <v>116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5"/>
      <c r="B55" s="42" t="s">
        <v>117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5"/>
      <c r="B56" s="42" t="s">
        <v>118</v>
      </c>
      <c r="C56" s="37"/>
      <c r="D56" s="43">
        <v>137.56266011930001</v>
      </c>
      <c r="E56" s="41"/>
      <c r="F56" s="41"/>
      <c r="G56" s="41"/>
      <c r="H56" s="47"/>
    </row>
    <row r="57" spans="1:8" x14ac:dyDescent="0.3">
      <c r="A57" s="97" t="s">
        <v>65</v>
      </c>
      <c r="B57" s="98"/>
      <c r="C57" s="95" t="s">
        <v>124</v>
      </c>
      <c r="D57" s="44">
        <v>137.56266011930001</v>
      </c>
      <c r="E57" s="41">
        <v>0.24</v>
      </c>
      <c r="F57" s="41" t="s">
        <v>119</v>
      </c>
      <c r="G57" s="44">
        <v>573.17775049705995</v>
      </c>
      <c r="H57" s="47"/>
    </row>
    <row r="58" spans="1:8" x14ac:dyDescent="0.3">
      <c r="A58" s="99">
        <v>1</v>
      </c>
      <c r="B58" s="42" t="s">
        <v>115</v>
      </c>
      <c r="C58" s="95"/>
      <c r="D58" s="44">
        <v>0</v>
      </c>
      <c r="E58" s="41"/>
      <c r="F58" s="41"/>
      <c r="G58" s="41"/>
      <c r="H58" s="96" t="s">
        <v>27</v>
      </c>
    </row>
    <row r="59" spans="1:8" x14ac:dyDescent="0.3">
      <c r="A59" s="95"/>
      <c r="B59" s="42" t="s">
        <v>116</v>
      </c>
      <c r="C59" s="95"/>
      <c r="D59" s="44">
        <v>0</v>
      </c>
      <c r="E59" s="41"/>
      <c r="F59" s="41"/>
      <c r="G59" s="41"/>
      <c r="H59" s="96"/>
    </row>
    <row r="60" spans="1:8" x14ac:dyDescent="0.3">
      <c r="A60" s="95"/>
      <c r="B60" s="42" t="s">
        <v>117</v>
      </c>
      <c r="C60" s="95"/>
      <c r="D60" s="44">
        <v>0</v>
      </c>
      <c r="E60" s="41"/>
      <c r="F60" s="41"/>
      <c r="G60" s="41"/>
      <c r="H60" s="96"/>
    </row>
    <row r="61" spans="1:8" x14ac:dyDescent="0.3">
      <c r="A61" s="95"/>
      <c r="B61" s="42" t="s">
        <v>118</v>
      </c>
      <c r="C61" s="95"/>
      <c r="D61" s="44">
        <v>137.56266011930001</v>
      </c>
      <c r="E61" s="41"/>
      <c r="F61" s="41"/>
      <c r="G61" s="41"/>
      <c r="H61" s="96"/>
    </row>
    <row r="62" spans="1:8" x14ac:dyDescent="0.3">
      <c r="A62" s="95" t="s">
        <v>128</v>
      </c>
      <c r="B62" s="42" t="s">
        <v>115</v>
      </c>
      <c r="C62" s="37"/>
      <c r="D62" s="43">
        <v>0</v>
      </c>
      <c r="E62" s="41"/>
      <c r="F62" s="41"/>
      <c r="G62" s="41"/>
      <c r="H62" s="47"/>
    </row>
    <row r="63" spans="1:8" x14ac:dyDescent="0.3">
      <c r="A63" s="95"/>
      <c r="B63" s="42" t="s">
        <v>116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5"/>
      <c r="B64" s="42" t="s">
        <v>117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5"/>
      <c r="B65" s="42" t="s">
        <v>118</v>
      </c>
      <c r="C65" s="37"/>
      <c r="D65" s="43">
        <v>374.82772928819998</v>
      </c>
      <c r="E65" s="41"/>
      <c r="F65" s="41"/>
      <c r="G65" s="41"/>
      <c r="H65" s="47"/>
    </row>
    <row r="66" spans="1:8" x14ac:dyDescent="0.3">
      <c r="A66" s="97" t="s">
        <v>65</v>
      </c>
      <c r="B66" s="98"/>
      <c r="C66" s="95" t="s">
        <v>131</v>
      </c>
      <c r="D66" s="44">
        <v>237.26506916891</v>
      </c>
      <c r="E66" s="41">
        <v>2.3999999999999998E-3</v>
      </c>
      <c r="F66" s="41" t="s">
        <v>129</v>
      </c>
      <c r="G66" s="44">
        <v>98860.445487044999</v>
      </c>
      <c r="H66" s="47"/>
    </row>
    <row r="67" spans="1:8" x14ac:dyDescent="0.3">
      <c r="A67" s="99">
        <v>1</v>
      </c>
      <c r="B67" s="42" t="s">
        <v>115</v>
      </c>
      <c r="C67" s="95"/>
      <c r="D67" s="44">
        <v>0</v>
      </c>
      <c r="E67" s="41"/>
      <c r="F67" s="41"/>
      <c r="G67" s="41"/>
      <c r="H67" s="96" t="s">
        <v>130</v>
      </c>
    </row>
    <row r="68" spans="1:8" x14ac:dyDescent="0.3">
      <c r="A68" s="95"/>
      <c r="B68" s="42" t="s">
        <v>116</v>
      </c>
      <c r="C68" s="95"/>
      <c r="D68" s="44">
        <v>0</v>
      </c>
      <c r="E68" s="41"/>
      <c r="F68" s="41"/>
      <c r="G68" s="41"/>
      <c r="H68" s="96"/>
    </row>
    <row r="69" spans="1:8" x14ac:dyDescent="0.3">
      <c r="A69" s="95"/>
      <c r="B69" s="42" t="s">
        <v>117</v>
      </c>
      <c r="C69" s="95"/>
      <c r="D69" s="44">
        <v>0</v>
      </c>
      <c r="E69" s="41"/>
      <c r="F69" s="41"/>
      <c r="G69" s="41"/>
      <c r="H69" s="96"/>
    </row>
    <row r="70" spans="1:8" x14ac:dyDescent="0.3">
      <c r="A70" s="95"/>
      <c r="B70" s="42" t="s">
        <v>118</v>
      </c>
      <c r="C70" s="95"/>
      <c r="D70" s="44">
        <v>237.26506916891</v>
      </c>
      <c r="E70" s="41"/>
      <c r="F70" s="41"/>
      <c r="G70" s="41"/>
      <c r="H70" s="96"/>
    </row>
    <row r="71" spans="1:8" ht="24.6" x14ac:dyDescent="0.3">
      <c r="A71" s="100" t="s">
        <v>102</v>
      </c>
      <c r="B71" s="94"/>
      <c r="C71" s="37"/>
      <c r="D71" s="43">
        <v>0</v>
      </c>
      <c r="E71" s="41"/>
      <c r="F71" s="41"/>
      <c r="G71" s="41"/>
      <c r="H71" s="47"/>
    </row>
    <row r="72" spans="1:8" x14ac:dyDescent="0.3">
      <c r="A72" s="95" t="s">
        <v>132</v>
      </c>
      <c r="B72" s="42" t="s">
        <v>115</v>
      </c>
      <c r="C72" s="37"/>
      <c r="D72" s="43">
        <v>0</v>
      </c>
      <c r="E72" s="41"/>
      <c r="F72" s="41"/>
      <c r="G72" s="41"/>
      <c r="H72" s="47"/>
    </row>
    <row r="73" spans="1:8" x14ac:dyDescent="0.3">
      <c r="A73" s="95"/>
      <c r="B73" s="42" t="s">
        <v>116</v>
      </c>
      <c r="C73" s="37"/>
      <c r="D73" s="43">
        <v>0</v>
      </c>
      <c r="E73" s="41"/>
      <c r="F73" s="41"/>
      <c r="G73" s="41"/>
      <c r="H73" s="47"/>
    </row>
    <row r="74" spans="1:8" x14ac:dyDescent="0.3">
      <c r="A74" s="95"/>
      <c r="B74" s="42" t="s">
        <v>117</v>
      </c>
      <c r="C74" s="37"/>
      <c r="D74" s="43">
        <v>0</v>
      </c>
      <c r="E74" s="41"/>
      <c r="F74" s="41"/>
      <c r="G74" s="41"/>
      <c r="H74" s="47"/>
    </row>
    <row r="75" spans="1:8" x14ac:dyDescent="0.3">
      <c r="A75" s="95"/>
      <c r="B75" s="42" t="s">
        <v>118</v>
      </c>
      <c r="C75" s="37"/>
      <c r="D75" s="43">
        <v>0</v>
      </c>
      <c r="E75" s="41"/>
      <c r="F75" s="41"/>
      <c r="G75" s="41"/>
      <c r="H75" s="47"/>
    </row>
    <row r="76" spans="1:8" x14ac:dyDescent="0.3">
      <c r="A76" s="97" t="s">
        <v>104</v>
      </c>
      <c r="B76" s="98"/>
      <c r="C76" s="95" t="s">
        <v>131</v>
      </c>
      <c r="D76" s="44">
        <v>0</v>
      </c>
      <c r="E76" s="41">
        <v>2.3999999999999998E-3</v>
      </c>
      <c r="F76" s="41" t="s">
        <v>129</v>
      </c>
      <c r="G76" s="44">
        <v>0</v>
      </c>
      <c r="H76" s="47"/>
    </row>
    <row r="77" spans="1:8" x14ac:dyDescent="0.3">
      <c r="A77" s="99">
        <v>1</v>
      </c>
      <c r="B77" s="42" t="s">
        <v>115</v>
      </c>
      <c r="C77" s="95"/>
      <c r="D77" s="44">
        <v>0</v>
      </c>
      <c r="E77" s="41"/>
      <c r="F77" s="41"/>
      <c r="G77" s="41"/>
      <c r="H77" s="96" t="s">
        <v>130</v>
      </c>
    </row>
    <row r="78" spans="1:8" x14ac:dyDescent="0.3">
      <c r="A78" s="95"/>
      <c r="B78" s="42" t="s">
        <v>116</v>
      </c>
      <c r="C78" s="95"/>
      <c r="D78" s="44">
        <v>0</v>
      </c>
      <c r="E78" s="41"/>
      <c r="F78" s="41"/>
      <c r="G78" s="41"/>
      <c r="H78" s="96"/>
    </row>
    <row r="79" spans="1:8" x14ac:dyDescent="0.3">
      <c r="A79" s="95"/>
      <c r="B79" s="42" t="s">
        <v>117</v>
      </c>
      <c r="C79" s="95"/>
      <c r="D79" s="44">
        <v>0</v>
      </c>
      <c r="E79" s="41"/>
      <c r="F79" s="41"/>
      <c r="G79" s="41"/>
      <c r="H79" s="96"/>
    </row>
    <row r="80" spans="1:8" x14ac:dyDescent="0.3">
      <c r="A80" s="95"/>
      <c r="B80" s="42" t="s">
        <v>118</v>
      </c>
      <c r="C80" s="95"/>
      <c r="D80" s="44">
        <v>0</v>
      </c>
      <c r="E80" s="41"/>
      <c r="F80" s="41"/>
      <c r="G80" s="41"/>
      <c r="H80" s="96"/>
    </row>
    <row r="81" spans="1:8" x14ac:dyDescent="0.3">
      <c r="A81" s="46"/>
      <c r="C81" s="46"/>
      <c r="D81" s="40"/>
      <c r="E81" s="40"/>
      <c r="F81" s="40"/>
      <c r="G81" s="40"/>
      <c r="H81" s="49"/>
    </row>
    <row r="83" spans="1:8" x14ac:dyDescent="0.3">
      <c r="A83" s="101" t="s">
        <v>133</v>
      </c>
      <c r="B83" s="101"/>
      <c r="C83" s="101"/>
      <c r="D83" s="101"/>
      <c r="E83" s="101"/>
      <c r="F83" s="101"/>
      <c r="G83" s="101"/>
      <c r="H83" s="101"/>
    </row>
    <row r="84" spans="1:8" x14ac:dyDescent="0.3">
      <c r="A84" s="101" t="s">
        <v>134</v>
      </c>
      <c r="B84" s="101"/>
      <c r="C84" s="101"/>
      <c r="D84" s="101"/>
      <c r="E84" s="101"/>
      <c r="F84" s="101"/>
      <c r="G84" s="101"/>
      <c r="H84" s="101"/>
    </row>
  </sheetData>
  <mergeCells count="48">
    <mergeCell ref="A83:H83"/>
    <mergeCell ref="A84:H84"/>
    <mergeCell ref="A71:B71"/>
    <mergeCell ref="A72:A75"/>
    <mergeCell ref="A76:B76"/>
    <mergeCell ref="H77:H80"/>
    <mergeCell ref="C76:C80"/>
    <mergeCell ref="A77:A80"/>
    <mergeCell ref="A62:A65"/>
    <mergeCell ref="A66:B66"/>
    <mergeCell ref="H67:H70"/>
    <mergeCell ref="C66:C70"/>
    <mergeCell ref="A67:A70"/>
    <mergeCell ref="A52:B52"/>
    <mergeCell ref="A53:A56"/>
    <mergeCell ref="A57:B57"/>
    <mergeCell ref="H58:H61"/>
    <mergeCell ref="C57:C61"/>
    <mergeCell ref="A58:A61"/>
    <mergeCell ref="A42:B42"/>
    <mergeCell ref="A43:A46"/>
    <mergeCell ref="A47:B47"/>
    <mergeCell ref="H48:H51"/>
    <mergeCell ref="C47:C51"/>
    <mergeCell ref="A48:A51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135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136</v>
      </c>
      <c r="B3" s="6" t="s">
        <v>137</v>
      </c>
      <c r="C3" s="6" t="s">
        <v>138</v>
      </c>
      <c r="D3" s="6" t="s">
        <v>139</v>
      </c>
      <c r="E3" s="6" t="s">
        <v>140</v>
      </c>
      <c r="F3" s="6" t="s">
        <v>141</v>
      </c>
      <c r="G3" s="6" t="s">
        <v>142</v>
      </c>
      <c r="H3" s="6" t="s">
        <v>143</v>
      </c>
    </row>
    <row r="4" spans="1:8" ht="39" hidden="1" customHeight="1" x14ac:dyDescent="0.3">
      <c r="A4" s="25" t="s">
        <v>144</v>
      </c>
      <c r="B4" s="26" t="s">
        <v>119</v>
      </c>
      <c r="C4" s="27">
        <v>0.40705882352940997</v>
      </c>
      <c r="D4" s="27">
        <v>1662.7573397988001</v>
      </c>
      <c r="E4" s="26">
        <v>0.4</v>
      </c>
      <c r="F4" s="26"/>
      <c r="G4" s="27">
        <v>676.84004655339004</v>
      </c>
      <c r="H4" s="28"/>
    </row>
    <row r="5" spans="1:8" ht="39" hidden="1" customHeight="1" x14ac:dyDescent="0.3">
      <c r="A5" s="25" t="s">
        <v>145</v>
      </c>
      <c r="B5" s="26" t="s">
        <v>119</v>
      </c>
      <c r="C5" s="27">
        <v>2.3529411764706E-2</v>
      </c>
      <c r="D5" s="27">
        <v>1363.9187907776</v>
      </c>
      <c r="E5" s="26">
        <v>0.4</v>
      </c>
      <c r="F5" s="26"/>
      <c r="G5" s="27">
        <v>32.092206841825998</v>
      </c>
      <c r="H5" s="28"/>
    </row>
    <row r="6" spans="1:8" ht="39" hidden="1" customHeight="1" x14ac:dyDescent="0.3">
      <c r="A6" s="25" t="s">
        <v>146</v>
      </c>
      <c r="B6" s="26" t="s">
        <v>119</v>
      </c>
      <c r="C6" s="27">
        <v>0.35529411764705998</v>
      </c>
      <c r="D6" s="27">
        <v>1049.6719013825</v>
      </c>
      <c r="E6" s="26">
        <v>0.4</v>
      </c>
      <c r="F6" s="26"/>
      <c r="G6" s="27">
        <v>372.94225202061</v>
      </c>
      <c r="H6" s="28"/>
    </row>
    <row r="7" spans="1:8" ht="39" customHeight="1" x14ac:dyDescent="0.3">
      <c r="A7" s="25" t="s">
        <v>147</v>
      </c>
      <c r="B7" s="26" t="s">
        <v>119</v>
      </c>
      <c r="C7" s="27">
        <v>0.08</v>
      </c>
      <c r="D7" s="27">
        <v>6808.6826035618997</v>
      </c>
      <c r="E7" s="26">
        <v>6</v>
      </c>
      <c r="F7" s="25" t="s">
        <v>147</v>
      </c>
      <c r="G7" s="27">
        <v>544.69460828495005</v>
      </c>
      <c r="H7" s="28" t="s">
        <v>166</v>
      </c>
    </row>
    <row r="8" spans="1:8" ht="39" customHeight="1" x14ac:dyDescent="0.3">
      <c r="A8" s="25" t="s">
        <v>164</v>
      </c>
      <c r="B8" s="26" t="s">
        <v>119</v>
      </c>
      <c r="C8" s="27">
        <v>0.34462500000000001</v>
      </c>
      <c r="D8" s="27">
        <v>5103.9171675885</v>
      </c>
      <c r="E8" s="26">
        <v>6</v>
      </c>
      <c r="F8" s="25" t="s">
        <v>164</v>
      </c>
      <c r="G8" s="27">
        <v>1758.9374538802001</v>
      </c>
      <c r="H8" s="28" t="s">
        <v>165</v>
      </c>
    </row>
    <row r="9" spans="1:8" ht="39" hidden="1" customHeight="1" x14ac:dyDescent="0.3">
      <c r="A9" s="25" t="s">
        <v>148</v>
      </c>
      <c r="B9" s="26" t="s">
        <v>119</v>
      </c>
      <c r="C9" s="27">
        <v>0.10050000000000001</v>
      </c>
      <c r="D9" s="27">
        <v>818.22700652441995</v>
      </c>
      <c r="E9" s="26">
        <v>6</v>
      </c>
      <c r="F9" s="26"/>
      <c r="G9" s="27">
        <v>82.231814155704001</v>
      </c>
      <c r="H9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topLeftCell="C58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168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3149.9294117647</v>
      </c>
      <c r="E25" s="20">
        <v>206.68235294118</v>
      </c>
      <c r="F25" s="20">
        <v>0</v>
      </c>
      <c r="G25" s="20">
        <v>0</v>
      </c>
      <c r="H25" s="20">
        <v>3356.6117647059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2234.3962649544001</v>
      </c>
      <c r="E26" s="20">
        <v>152.16546928963999</v>
      </c>
      <c r="F26" s="20">
        <v>0</v>
      </c>
      <c r="G26" s="20">
        <v>0</v>
      </c>
      <c r="H26" s="20">
        <v>2386.5617342441001</v>
      </c>
    </row>
    <row r="27" spans="1:8" ht="16.95" customHeight="1" x14ac:dyDescent="0.3">
      <c r="A27" s="6"/>
      <c r="B27" s="9"/>
      <c r="C27" s="9" t="s">
        <v>28</v>
      </c>
      <c r="D27" s="20">
        <v>5384.3256767190996</v>
      </c>
      <c r="E27" s="20">
        <v>358.84782223080998</v>
      </c>
      <c r="F27" s="20">
        <v>0</v>
      </c>
      <c r="G27" s="20">
        <v>0</v>
      </c>
      <c r="H27" s="20">
        <v>5743.1734989500001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5384.3256767190996</v>
      </c>
      <c r="E43" s="20">
        <v>358.84782223080998</v>
      </c>
      <c r="F43" s="20">
        <v>0</v>
      </c>
      <c r="G43" s="20">
        <v>0</v>
      </c>
      <c r="H43" s="20">
        <v>5743.1734989500001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62.998588235294001</v>
      </c>
      <c r="E45" s="20">
        <v>4.1336470588234997</v>
      </c>
      <c r="F45" s="20">
        <v>0</v>
      </c>
      <c r="G45" s="20">
        <v>0</v>
      </c>
      <c r="H45" s="20">
        <v>67.132235294118004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44.687925299089002</v>
      </c>
      <c r="E46" s="20">
        <v>3.0433093857926998</v>
      </c>
      <c r="F46" s="20">
        <v>0</v>
      </c>
      <c r="G46" s="20">
        <v>0</v>
      </c>
      <c r="H46" s="20">
        <v>47.731234684881002</v>
      </c>
    </row>
    <row r="47" spans="1:8" ht="31.2" x14ac:dyDescent="0.3">
      <c r="A47" s="6">
        <v>5</v>
      </c>
      <c r="B47" s="6" t="s">
        <v>41</v>
      </c>
      <c r="C47" s="32" t="s">
        <v>44</v>
      </c>
      <c r="D47" s="20">
        <v>14.154545454545</v>
      </c>
      <c r="E47" s="20">
        <v>0</v>
      </c>
      <c r="F47" s="20">
        <v>0</v>
      </c>
      <c r="G47" s="20">
        <v>0</v>
      </c>
      <c r="H47" s="20">
        <v>14.154545454545</v>
      </c>
    </row>
    <row r="48" spans="1:8" ht="16.95" customHeight="1" x14ac:dyDescent="0.3">
      <c r="A48" s="6"/>
      <c r="B48" s="9"/>
      <c r="C48" s="9" t="s">
        <v>45</v>
      </c>
      <c r="D48" s="20">
        <v>121.84105898893</v>
      </c>
      <c r="E48" s="20">
        <v>7.1769564446162004</v>
      </c>
      <c r="F48" s="20">
        <v>0</v>
      </c>
      <c r="G48" s="20">
        <v>0</v>
      </c>
      <c r="H48" s="20">
        <v>129.01801543354</v>
      </c>
    </row>
    <row r="49" spans="1:8" ht="16.95" customHeight="1" x14ac:dyDescent="0.3">
      <c r="A49" s="6"/>
      <c r="B49" s="9"/>
      <c r="C49" s="9" t="s">
        <v>46</v>
      </c>
      <c r="D49" s="20">
        <v>5506.1667357080996</v>
      </c>
      <c r="E49" s="20">
        <v>366.02477867543001</v>
      </c>
      <c r="F49" s="20">
        <v>0</v>
      </c>
      <c r="G49" s="20">
        <v>0</v>
      </c>
      <c r="H49" s="20">
        <v>5872.1915143835004</v>
      </c>
    </row>
    <row r="50" spans="1:8" ht="16.95" customHeight="1" x14ac:dyDescent="0.3">
      <c r="A50" s="6"/>
      <c r="B50" s="9"/>
      <c r="C50" s="9" t="s">
        <v>47</v>
      </c>
      <c r="D50" s="20"/>
      <c r="E50" s="20"/>
      <c r="F50" s="20"/>
      <c r="G50" s="20"/>
      <c r="H50" s="20"/>
    </row>
    <row r="51" spans="1:8" x14ac:dyDescent="0.3">
      <c r="A51" s="6">
        <v>6</v>
      </c>
      <c r="B51" s="6" t="s">
        <v>48</v>
      </c>
      <c r="C51" s="7" t="s">
        <v>49</v>
      </c>
      <c r="D51" s="20">
        <v>0</v>
      </c>
      <c r="E51" s="20">
        <v>0</v>
      </c>
      <c r="F51" s="20">
        <v>0</v>
      </c>
      <c r="G51" s="20">
        <v>4.6705882352941002</v>
      </c>
      <c r="H51" s="20">
        <v>4.6705882352941002</v>
      </c>
    </row>
    <row r="52" spans="1:8" ht="31.2" x14ac:dyDescent="0.3">
      <c r="A52" s="6">
        <v>7</v>
      </c>
      <c r="B52" s="6" t="s">
        <v>50</v>
      </c>
      <c r="C52" s="7" t="s">
        <v>51</v>
      </c>
      <c r="D52" s="20">
        <v>83.8574208</v>
      </c>
      <c r="E52" s="20">
        <v>5.5022976000000003</v>
      </c>
      <c r="F52" s="20">
        <v>0</v>
      </c>
      <c r="G52" s="20">
        <v>3.0705882352941001</v>
      </c>
      <c r="H52" s="20">
        <v>92.430306635294002</v>
      </c>
    </row>
    <row r="53" spans="1:8" x14ac:dyDescent="0.3">
      <c r="A53" s="6">
        <v>8</v>
      </c>
      <c r="B53" s="6"/>
      <c r="C53" s="7" t="s">
        <v>52</v>
      </c>
      <c r="D53" s="20">
        <v>0</v>
      </c>
      <c r="E53" s="20">
        <v>0</v>
      </c>
      <c r="F53" s="20">
        <v>0</v>
      </c>
      <c r="G53" s="20">
        <v>96.135414815375</v>
      </c>
      <c r="H53" s="20">
        <v>96.135414815375</v>
      </c>
    </row>
    <row r="54" spans="1:8" x14ac:dyDescent="0.3">
      <c r="A54" s="6">
        <v>9</v>
      </c>
      <c r="B54" s="6" t="s">
        <v>53</v>
      </c>
      <c r="C54" s="7" t="s">
        <v>54</v>
      </c>
      <c r="D54" s="20">
        <v>0</v>
      </c>
      <c r="E54" s="20">
        <v>0</v>
      </c>
      <c r="F54" s="20">
        <v>0</v>
      </c>
      <c r="G54" s="20">
        <v>7.2567734981644003</v>
      </c>
      <c r="H54" s="20">
        <v>7.2567734981644003</v>
      </c>
    </row>
    <row r="55" spans="1:8" ht="31.2" x14ac:dyDescent="0.3">
      <c r="A55" s="6">
        <v>10</v>
      </c>
      <c r="B55" s="6" t="s">
        <v>50</v>
      </c>
      <c r="C55" s="7" t="s">
        <v>55</v>
      </c>
      <c r="D55" s="20">
        <v>74.630876456528</v>
      </c>
      <c r="E55" s="20">
        <v>4.0509491234287998</v>
      </c>
      <c r="F55" s="20">
        <v>0</v>
      </c>
      <c r="G55" s="20">
        <v>0</v>
      </c>
      <c r="H55" s="20">
        <v>78.681825579957007</v>
      </c>
    </row>
    <row r="56" spans="1:8" x14ac:dyDescent="0.3">
      <c r="A56" s="6">
        <v>11</v>
      </c>
      <c r="B56" s="6" t="s">
        <v>56</v>
      </c>
      <c r="C56" s="7" t="s">
        <v>57</v>
      </c>
      <c r="D56" s="20">
        <v>0</v>
      </c>
      <c r="E56" s="20">
        <v>0</v>
      </c>
      <c r="F56" s="20">
        <v>0</v>
      </c>
      <c r="G56" s="20">
        <v>46.666410340909003</v>
      </c>
      <c r="H56" s="20">
        <v>46.666410340909003</v>
      </c>
    </row>
    <row r="57" spans="1:8" ht="16.95" customHeight="1" x14ac:dyDescent="0.3">
      <c r="A57" s="6"/>
      <c r="B57" s="9"/>
      <c r="C57" s="9" t="s">
        <v>58</v>
      </c>
      <c r="D57" s="20">
        <v>158.48829725652999</v>
      </c>
      <c r="E57" s="20">
        <v>9.5532467234287992</v>
      </c>
      <c r="F57" s="20">
        <v>0</v>
      </c>
      <c r="G57" s="20">
        <v>157.79977512503999</v>
      </c>
      <c r="H57" s="20">
        <v>325.84131910499002</v>
      </c>
    </row>
    <row r="58" spans="1:8" ht="16.95" customHeight="1" x14ac:dyDescent="0.3">
      <c r="A58" s="6"/>
      <c r="B58" s="9"/>
      <c r="C58" s="9" t="s">
        <v>59</v>
      </c>
      <c r="D58" s="20">
        <v>5664.6550329645997</v>
      </c>
      <c r="E58" s="20">
        <v>375.57802539886001</v>
      </c>
      <c r="F58" s="20">
        <v>0</v>
      </c>
      <c r="G58" s="20">
        <v>157.79977512503999</v>
      </c>
      <c r="H58" s="20">
        <v>6198.0328334884998</v>
      </c>
    </row>
    <row r="59" spans="1:8" ht="16.95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ht="16.95" customHeight="1" x14ac:dyDescent="0.3">
      <c r="A62" s="6"/>
      <c r="B62" s="9"/>
      <c r="C62" s="9" t="s">
        <v>62</v>
      </c>
      <c r="D62" s="20">
        <v>5664.6550329645997</v>
      </c>
      <c r="E62" s="20">
        <v>375.57802539886001</v>
      </c>
      <c r="F62" s="20">
        <v>0</v>
      </c>
      <c r="G62" s="20">
        <v>157.79977512503999</v>
      </c>
      <c r="H62" s="20">
        <v>6198.0328334884998</v>
      </c>
    </row>
    <row r="63" spans="1:8" ht="153" customHeight="1" x14ac:dyDescent="0.3">
      <c r="A63" s="6"/>
      <c r="B63" s="9"/>
      <c r="C63" s="9" t="s">
        <v>63</v>
      </c>
      <c r="D63" s="20"/>
      <c r="E63" s="20"/>
      <c r="F63" s="20"/>
      <c r="G63" s="20"/>
      <c r="H63" s="20"/>
    </row>
    <row r="64" spans="1:8" x14ac:dyDescent="0.3">
      <c r="A64" s="6">
        <v>12</v>
      </c>
      <c r="B64" s="6" t="s">
        <v>64</v>
      </c>
      <c r="C64" s="7" t="s">
        <v>65</v>
      </c>
      <c r="D64" s="20">
        <v>0</v>
      </c>
      <c r="E64" s="20">
        <v>0</v>
      </c>
      <c r="F64" s="20">
        <v>0</v>
      </c>
      <c r="G64" s="20">
        <v>315.45274594193</v>
      </c>
      <c r="H64" s="20">
        <v>315.45274594193</v>
      </c>
    </row>
    <row r="65" spans="1:8" x14ac:dyDescent="0.3">
      <c r="A65" s="6">
        <v>13</v>
      </c>
      <c r="B65" s="6" t="s">
        <v>78</v>
      </c>
      <c r="C65" s="7" t="s">
        <v>65</v>
      </c>
      <c r="D65" s="20">
        <v>0</v>
      </c>
      <c r="E65" s="20">
        <v>0</v>
      </c>
      <c r="F65" s="20">
        <v>0</v>
      </c>
      <c r="G65" s="20">
        <v>137.56266011930001</v>
      </c>
      <c r="H65" s="20">
        <v>137.56266011930001</v>
      </c>
    </row>
    <row r="66" spans="1:8" x14ac:dyDescent="0.3">
      <c r="A66" s="6">
        <v>14</v>
      </c>
      <c r="B66" s="6" t="s">
        <v>79</v>
      </c>
      <c r="C66" s="7" t="s">
        <v>65</v>
      </c>
      <c r="D66" s="20">
        <v>0</v>
      </c>
      <c r="E66" s="20">
        <v>0</v>
      </c>
      <c r="F66" s="20">
        <v>0</v>
      </c>
      <c r="G66" s="20">
        <v>237.26506916891</v>
      </c>
      <c r="H66" s="20">
        <v>237.26506916891</v>
      </c>
    </row>
    <row r="67" spans="1:8" ht="16.95" customHeight="1" x14ac:dyDescent="0.3">
      <c r="A67" s="6"/>
      <c r="B67" s="9"/>
      <c r="C67" s="9" t="s">
        <v>77</v>
      </c>
      <c r="D67" s="20">
        <v>0</v>
      </c>
      <c r="E67" s="20">
        <v>0</v>
      </c>
      <c r="F67" s="20">
        <v>0</v>
      </c>
      <c r="G67" s="20">
        <v>690.28047523013004</v>
      </c>
      <c r="H67" s="20">
        <v>690.28047523013004</v>
      </c>
    </row>
    <row r="68" spans="1:8" ht="16.95" customHeight="1" x14ac:dyDescent="0.3">
      <c r="A68" s="6"/>
      <c r="B68" s="9"/>
      <c r="C68" s="9" t="s">
        <v>76</v>
      </c>
      <c r="D68" s="20">
        <v>5664.6550329645997</v>
      </c>
      <c r="E68" s="20">
        <v>375.57802539886001</v>
      </c>
      <c r="F68" s="20">
        <v>0</v>
      </c>
      <c r="G68" s="20">
        <v>848.08025035517005</v>
      </c>
      <c r="H68" s="20">
        <v>6888.3133087185997</v>
      </c>
    </row>
    <row r="69" spans="1:8" ht="16.95" customHeight="1" x14ac:dyDescent="0.3">
      <c r="A69" s="6"/>
      <c r="B69" s="9"/>
      <c r="C69" s="9" t="s">
        <v>75</v>
      </c>
      <c r="D69" s="20"/>
      <c r="E69" s="20"/>
      <c r="F69" s="20"/>
      <c r="G69" s="20"/>
      <c r="H69" s="20"/>
    </row>
    <row r="70" spans="1:8" ht="34.200000000000003" customHeight="1" x14ac:dyDescent="0.3">
      <c r="A70" s="6">
        <v>15</v>
      </c>
      <c r="B70" s="6" t="s">
        <v>74</v>
      </c>
      <c r="C70" s="7" t="s">
        <v>73</v>
      </c>
      <c r="D70" s="20">
        <f>D68 * 3%</f>
        <v>169.93965098893798</v>
      </c>
      <c r="E70" s="20">
        <f>E68 * 3%</f>
        <v>11.2673407619658</v>
      </c>
      <c r="F70" s="20">
        <f>F68 * 3%</f>
        <v>0</v>
      </c>
      <c r="G70" s="20">
        <f>G68 * 3%</f>
        <v>25.442407510655102</v>
      </c>
      <c r="H70" s="20">
        <f>SUM(D70:G70)</f>
        <v>206.6493992615589</v>
      </c>
    </row>
    <row r="71" spans="1:8" ht="16.95" customHeight="1" x14ac:dyDescent="0.3">
      <c r="A71" s="6"/>
      <c r="B71" s="9"/>
      <c r="C71" s="9" t="s">
        <v>72</v>
      </c>
      <c r="D71" s="20">
        <f>D70</f>
        <v>169.93965098893798</v>
      </c>
      <c r="E71" s="20">
        <f>E70</f>
        <v>11.2673407619658</v>
      </c>
      <c r="F71" s="20">
        <f>F70</f>
        <v>0</v>
      </c>
      <c r="G71" s="20">
        <f>G70</f>
        <v>25.442407510655102</v>
      </c>
      <c r="H71" s="20">
        <f>SUM(D71:G71)</f>
        <v>206.6493992615589</v>
      </c>
    </row>
    <row r="72" spans="1:8" ht="16.95" customHeight="1" x14ac:dyDescent="0.3">
      <c r="A72" s="6"/>
      <c r="B72" s="9"/>
      <c r="C72" s="9" t="s">
        <v>71</v>
      </c>
      <c r="D72" s="20">
        <f>D71 + D68</f>
        <v>5834.5946839535382</v>
      </c>
      <c r="E72" s="20">
        <f>E71 + E68</f>
        <v>386.84536616082579</v>
      </c>
      <c r="F72" s="20">
        <f>F71 + F68</f>
        <v>0</v>
      </c>
      <c r="G72" s="20">
        <f>G71 + G68</f>
        <v>873.52265786582518</v>
      </c>
      <c r="H72" s="20">
        <f>SUM(D72:G72)</f>
        <v>7094.9627079801885</v>
      </c>
    </row>
    <row r="73" spans="1:8" ht="16.95" customHeight="1" x14ac:dyDescent="0.3">
      <c r="A73" s="6"/>
      <c r="B73" s="9"/>
      <c r="C73" s="9" t="s">
        <v>70</v>
      </c>
      <c r="D73" s="20"/>
      <c r="E73" s="20"/>
      <c r="F73" s="20"/>
      <c r="G73" s="20"/>
      <c r="H73" s="20"/>
    </row>
    <row r="74" spans="1:8" ht="16.95" customHeight="1" x14ac:dyDescent="0.3">
      <c r="A74" s="6">
        <v>16</v>
      </c>
      <c r="B74" s="6" t="s">
        <v>69</v>
      </c>
      <c r="C74" s="7" t="s">
        <v>68</v>
      </c>
      <c r="D74" s="20">
        <f>D72 * 20%</f>
        <v>1166.9189367907077</v>
      </c>
      <c r="E74" s="20">
        <f>E72 * 20%</f>
        <v>77.369073232165164</v>
      </c>
      <c r="F74" s="20">
        <f>F72 * 20%</f>
        <v>0</v>
      </c>
      <c r="G74" s="20">
        <f>G72 * 20%</f>
        <v>174.70453157316504</v>
      </c>
      <c r="H74" s="20">
        <f>SUM(D74:G74)</f>
        <v>1418.9925415960379</v>
      </c>
    </row>
    <row r="75" spans="1:8" ht="16.95" customHeight="1" x14ac:dyDescent="0.3">
      <c r="A75" s="6"/>
      <c r="B75" s="9"/>
      <c r="C75" s="9" t="s">
        <v>67</v>
      </c>
      <c r="D75" s="20">
        <f>D74</f>
        <v>1166.9189367907077</v>
      </c>
      <c r="E75" s="20">
        <f>E74</f>
        <v>77.369073232165164</v>
      </c>
      <c r="F75" s="20">
        <f>F74</f>
        <v>0</v>
      </c>
      <c r="G75" s="20">
        <f>G74</f>
        <v>174.70453157316504</v>
      </c>
      <c r="H75" s="20">
        <f>SUM(D75:G75)</f>
        <v>1418.9925415960379</v>
      </c>
    </row>
    <row r="76" spans="1:8" ht="16.95" customHeight="1" x14ac:dyDescent="0.3">
      <c r="A76" s="6"/>
      <c r="B76" s="9"/>
      <c r="C76" s="9" t="s">
        <v>66</v>
      </c>
      <c r="D76" s="20">
        <f>D75 + D72</f>
        <v>7001.5136207442456</v>
      </c>
      <c r="E76" s="20">
        <f>E75 + E72</f>
        <v>464.21443939299093</v>
      </c>
      <c r="F76" s="20">
        <f>F75 + F72</f>
        <v>0</v>
      </c>
      <c r="G76" s="20">
        <f>G75 + G72</f>
        <v>1048.2271894389903</v>
      </c>
      <c r="H76" s="20">
        <f>SUM(D76:G76)</f>
        <v>8513.9552495762273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87</v>
      </c>
      <c r="D13" s="19">
        <v>3149.9294117647</v>
      </c>
      <c r="E13" s="19">
        <v>206.68235294118</v>
      </c>
      <c r="F13" s="19">
        <v>0</v>
      </c>
      <c r="G13" s="19">
        <v>0</v>
      </c>
      <c r="H13" s="19">
        <v>3356.6117647059</v>
      </c>
      <c r="J13" s="5"/>
    </row>
    <row r="14" spans="1:14" ht="16.95" customHeight="1" x14ac:dyDescent="0.3">
      <c r="A14" s="6"/>
      <c r="B14" s="9"/>
      <c r="C14" s="9" t="s">
        <v>88</v>
      </c>
      <c r="D14" s="19">
        <v>3149.9294117647</v>
      </c>
      <c r="E14" s="19">
        <v>206.68235294118</v>
      </c>
      <c r="F14" s="19">
        <v>0</v>
      </c>
      <c r="G14" s="19">
        <v>0</v>
      </c>
      <c r="H14" s="19">
        <v>3356.6117647059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170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54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0</v>
      </c>
      <c r="E13" s="19">
        <v>0</v>
      </c>
      <c r="F13" s="19">
        <v>0</v>
      </c>
      <c r="G13" s="19">
        <v>4.6705882352941002</v>
      </c>
      <c r="H13" s="19">
        <v>4.6705882352941002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4.6705882352941002</v>
      </c>
      <c r="H14" s="19">
        <v>4.6705882352941002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tabSelected="1" topLeftCell="D1"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171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93</v>
      </c>
      <c r="D13" s="19">
        <v>0</v>
      </c>
      <c r="E13" s="19">
        <v>0</v>
      </c>
      <c r="F13" s="19">
        <v>0</v>
      </c>
      <c r="G13" s="19">
        <v>315.45274594193</v>
      </c>
      <c r="H13" s="19">
        <v>315.45274594193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315.45274594193</v>
      </c>
      <c r="H14" s="19">
        <v>315.45274594193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172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97</v>
      </c>
      <c r="D13" s="19">
        <v>2234.3962649544001</v>
      </c>
      <c r="E13" s="19">
        <v>152.16546928963999</v>
      </c>
      <c r="F13" s="19">
        <v>0</v>
      </c>
      <c r="G13" s="19">
        <v>0</v>
      </c>
      <c r="H13" s="19">
        <v>2386.5617342441001</v>
      </c>
      <c r="J13" s="5"/>
    </row>
    <row r="14" spans="1:14" ht="16.95" customHeight="1" x14ac:dyDescent="0.3">
      <c r="A14" s="6"/>
      <c r="B14" s="9"/>
      <c r="C14" s="9" t="s">
        <v>88</v>
      </c>
      <c r="D14" s="19">
        <v>2234.3962649544001</v>
      </c>
      <c r="E14" s="19">
        <v>152.16546928963999</v>
      </c>
      <c r="F14" s="19">
        <v>0</v>
      </c>
      <c r="G14" s="19">
        <v>0</v>
      </c>
      <c r="H14" s="19">
        <v>2386.5617342441001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173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54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99</v>
      </c>
      <c r="D13" s="19">
        <v>0</v>
      </c>
      <c r="E13" s="19">
        <v>0</v>
      </c>
      <c r="F13" s="19">
        <v>0</v>
      </c>
      <c r="G13" s="19">
        <v>7.2567734981644003</v>
      </c>
      <c r="H13" s="19">
        <v>7.2567734981644003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7.2567734981644003</v>
      </c>
      <c r="H14" s="19">
        <v>7.2567734981644003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174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65</v>
      </c>
      <c r="D13" s="19">
        <v>0</v>
      </c>
      <c r="E13" s="19">
        <v>0</v>
      </c>
      <c r="F13" s="19">
        <v>0</v>
      </c>
      <c r="G13" s="19">
        <v>137.56266011930001</v>
      </c>
      <c r="H13" s="19">
        <v>137.56266011930001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137.56266011930001</v>
      </c>
      <c r="H14" s="19">
        <v>137.56266011930001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175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102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103</v>
      </c>
      <c r="C13" s="25" t="s">
        <v>104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518-02-01</vt:lpstr>
      <vt:lpstr>ОСР 518-09-01</vt:lpstr>
      <vt:lpstr>ОСР 518-12-01</vt:lpstr>
      <vt:lpstr>ОСР 27-02-01</vt:lpstr>
      <vt:lpstr>ОСР 27-09-01</vt:lpstr>
      <vt:lpstr>ОСР 27-12-01</vt:lpstr>
      <vt:lpstr>ОСР 6-07-01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2025-11-17T09:49:38Z</dcterms:modified>
</cp:coreProperties>
</file>